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2\Lavori_pubblici\_Lavori_Pubblici\PNRR\"/>
    </mc:Choice>
  </mc:AlternateContent>
  <xr:revisionPtr revIDLastSave="0" documentId="13_ncr:1_{31B6BB75-3932-4FAA-B988-61152AEC50A1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  <sheet name="Foglio4" sheetId="4" r:id="rId4"/>
  </sheets>
  <calcPr calcId="191029"/>
</workbook>
</file>

<file path=xl/calcChain.xml><?xml version="1.0" encoding="utf-8"?>
<calcChain xmlns="http://schemas.openxmlformats.org/spreadsheetml/2006/main">
  <c r="D18" i="1" l="1"/>
  <c r="E17" i="1"/>
  <c r="E18" i="1" s="1"/>
  <c r="E16" i="1"/>
  <c r="E15" i="1"/>
  <c r="E13" i="1" l="1"/>
  <c r="E14" i="1"/>
  <c r="E11" i="1"/>
  <c r="E10" i="1"/>
  <c r="E9" i="1"/>
  <c r="E4" i="1" l="1"/>
  <c r="E6" i="1"/>
  <c r="E7" i="1"/>
  <c r="E8" i="1"/>
  <c r="E3" i="1"/>
  <c r="C8" i="4" l="1"/>
  <c r="E24" i="2" l="1"/>
  <c r="C24" i="2"/>
  <c r="D19" i="2"/>
  <c r="D20" i="2" s="1"/>
  <c r="C15" i="2"/>
  <c r="H5" i="2"/>
  <c r="H11" i="2"/>
  <c r="H13" i="2" s="1"/>
  <c r="G5" i="2"/>
  <c r="G3" i="2"/>
  <c r="G10" i="2" s="1"/>
  <c r="F3" i="2"/>
  <c r="F5" i="2" s="1"/>
  <c r="F4" i="2"/>
  <c r="E5" i="2"/>
  <c r="E10" i="2"/>
  <c r="C20" i="2"/>
  <c r="D3" i="2"/>
  <c r="D10" i="2" s="1"/>
  <c r="C3" i="2"/>
  <c r="C10" i="2" s="1"/>
  <c r="C4" i="2"/>
  <c r="B3" i="2"/>
  <c r="G11" i="2" l="1"/>
  <c r="G13" i="2" s="1"/>
  <c r="F10" i="2"/>
  <c r="F11" i="2"/>
  <c r="F13" i="2" s="1"/>
  <c r="D5" i="2"/>
  <c r="D11" i="2" s="1"/>
  <c r="D13" i="2" s="1"/>
  <c r="C5" i="2"/>
  <c r="C11" i="2" s="1"/>
  <c r="B5" i="2"/>
  <c r="B10" i="2"/>
  <c r="D5" i="1" l="1"/>
  <c r="B11" i="2"/>
  <c r="E11" i="2"/>
  <c r="E5" i="1" l="1"/>
</calcChain>
</file>

<file path=xl/sharedStrings.xml><?xml version="1.0" encoding="utf-8"?>
<sst xmlns="http://schemas.openxmlformats.org/spreadsheetml/2006/main" count="79" uniqueCount="70">
  <si>
    <t>SCHEDA</t>
  </si>
  <si>
    <t>DENOMINAZIONE</t>
  </si>
  <si>
    <t>RIFUNZIONALIZZAZIONE AREA PUBBLICA ZONA CALVARIO - SAN LORENZO</t>
  </si>
  <si>
    <t>INTERVENTI DI DECORO URBANO NEL CENTRO STORICO</t>
  </si>
  <si>
    <t>COMPLETAMENTO STRUTTURA LUDICO DIDATTICA PER MINORI A RISCHIO</t>
  </si>
  <si>
    <t>RIFUNZIONALIZZAZIONE IMMOBILI COMUNALI IN VIA PROF. M.TERLIZZI</t>
  </si>
  <si>
    <t>OPERE DI URBANIZZAZIONE SECONDARIA PREVISTE DAL P.E.E.P. MAGLIA 167 DI P.R.G. – LOTTI C - D</t>
  </si>
  <si>
    <t>RISTRUTTURAZIONE DEL PALADOLMEN</t>
  </si>
  <si>
    <t>33-68 (eliminare 68)</t>
  </si>
  <si>
    <t>69-71 (eliminare 71)</t>
  </si>
  <si>
    <t>URBAN CENTER DI COMUNITA' EX MONASTERO SAN LUIGI</t>
  </si>
  <si>
    <t>NUOVO (68)</t>
  </si>
  <si>
    <t>NUOVO (71)</t>
  </si>
  <si>
    <t>PROGETTAZIONE</t>
  </si>
  <si>
    <t>LAVORI</t>
  </si>
  <si>
    <t>ONERI SICUREZZA</t>
  </si>
  <si>
    <t>IVA</t>
  </si>
  <si>
    <t>ACCANTONAMENTO</t>
  </si>
  <si>
    <t>IMPREVISTI</t>
  </si>
  <si>
    <t>PUBBLICITA</t>
  </si>
  <si>
    <t>ALLACCIAMENTI</t>
  </si>
  <si>
    <t>CALVARIO</t>
  </si>
  <si>
    <t>DECORO C.S.</t>
  </si>
  <si>
    <t>IMM.PROF.TERLIZZI</t>
  </si>
  <si>
    <t xml:space="preserve">1,8 tep anno </t>
  </si>
  <si>
    <t>cosumo su 100 mq</t>
  </si>
  <si>
    <t>US PEEP</t>
  </si>
  <si>
    <t>PALADOLMEN</t>
  </si>
  <si>
    <t>URBAN</t>
  </si>
  <si>
    <t>MATTATOIO</t>
  </si>
  <si>
    <t>RILEIVI INDAGINI</t>
  </si>
  <si>
    <t>SUP COMPLESSIVA</t>
  </si>
  <si>
    <t xml:space="preserve">Capacità delle strutture in numeri di posti </t>
  </si>
  <si>
    <t>TEP</t>
  </si>
  <si>
    <t>CAPCITA RICETTIVA</t>
  </si>
  <si>
    <t>IMPORTO FINANZIATO</t>
  </si>
  <si>
    <t>NUOVA COSTRUZIONE ASILO NIDO IN VIA PADRE KOLBE</t>
  </si>
  <si>
    <t>NUOVA COSTRUZIONE SCUOLA PER L’INFANZIA IN CORSO DOTT. SERGIO COSMAI</t>
  </si>
  <si>
    <t>RIQUALIFICAZIONE DELLIMPIANTO DI CONDIZIONAMENTO A SERVIZIO DEL TEATRO COMUNALE G. GARIBALDI (cofinanziamento € 62.500,00)</t>
  </si>
  <si>
    <t>REALIZZAZIONE NUOVO IMPIANTO SPORTIVO POLIVALENTE INDOOR VIA SAN MARTINO</t>
  </si>
  <si>
    <t>INTERVENTI DI MANUTENZIONE STRAORDINARIA PISCINA COMUNALE</t>
  </si>
  <si>
    <t>CUP</t>
  </si>
  <si>
    <t>C11B21003110001</t>
  </si>
  <si>
    <t>C15F21000290001</t>
  </si>
  <si>
    <t>C15F21000410001</t>
  </si>
  <si>
    <t>C17H21001770001</t>
  </si>
  <si>
    <t>C18I21000650001</t>
  </si>
  <si>
    <t>C19J21027890001</t>
  </si>
  <si>
    <t>C19J21027900001</t>
  </si>
  <si>
    <t>MISSIONE</t>
  </si>
  <si>
    <t>COMPONENTE</t>
  </si>
  <si>
    <t>2.1</t>
  </si>
  <si>
    <t>C11B22001300006</t>
  </si>
  <si>
    <t>1.1</t>
  </si>
  <si>
    <t>C11B22001400006</t>
  </si>
  <si>
    <t>IMPORTO TOTALE</t>
  </si>
  <si>
    <t>1.3</t>
  </si>
  <si>
    <t>C13I22000040002</t>
  </si>
  <si>
    <t>C12H22000400006</t>
  </si>
  <si>
    <t>C15B22000040006</t>
  </si>
  <si>
    <t>3.1</t>
  </si>
  <si>
    <t>C15E18000170008</t>
  </si>
  <si>
    <t>LAVORI DI ADEGUAMENTO SISMICO, OTTENIMENTO CERTIFICAZIONI ED EFFICIENTAMENTO ENERGETICO DELLA SCUOLA III C.D. CARRARA GIOIA</t>
  </si>
  <si>
    <t>3.3</t>
  </si>
  <si>
    <t>INVESTIMENTO</t>
  </si>
  <si>
    <t>C15E22000300006</t>
  </si>
  <si>
    <t>REALIZZAZIONE DELLA MENSA ALLA SCUOLA DELL’INFANZIA E PRIMARIA VIA MARTIRI DI VIA FANI</t>
  </si>
  <si>
    <t>C15E22000290006</t>
  </si>
  <si>
    <t>REALIZZAZIONE DELLA MENSA ALLA SCUOLA DELL’INFANZIA E PRIMARIA PROF. ARC. V. CAPUTI</t>
  </si>
  <si>
    <t>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</si>
</sst>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164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3" fontId="0" fillId="0" borderId="0" xfId="2" applyFont="1"/>
    <xf numFmtId="0" fontId="0" fillId="0" borderId="0" xfId="0" applyAlignment="1">
      <alignment wrapText="1"/>
    </xf>
    <xf numFmtId="43" fontId="0" fillId="0" borderId="0" xfId="2" applyFont="1" applyFill="1"/>
    <xf numFmtId="43" fontId="0" fillId="0" borderId="0" xfId="0" applyNumberFormat="1"/>
    <xf numFmtId="43" fontId="0" fillId="2" borderId="0" xfId="2" applyFont="1" applyFill="1"/>
    <xf numFmtId="4" fontId="0" fillId="0" borderId="0" xfId="0" applyNumberFormat="1"/>
    <xf numFmtId="4" fontId="3" fillId="0" borderId="2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164" fontId="0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5" fillId="0" borderId="1" xfId="1" applyFont="1" applyFill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5" fontId="5" fillId="0" borderId="1" xfId="1" applyNumberFormat="1" applyFont="1" applyFill="1" applyBorder="1" applyAlignment="1">
      <alignment vertical="center"/>
    </xf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view="pageBreakPreview" topLeftCell="B1" zoomScale="90" zoomScaleNormal="90" zoomScaleSheetLayoutView="90" workbookViewId="0">
      <selection activeCell="C21" sqref="C21"/>
    </sheetView>
  </sheetViews>
  <sheetFormatPr defaultRowHeight="15" x14ac:dyDescent="0.25"/>
  <cols>
    <col min="1" max="1" width="20.5703125" style="2" hidden="1" customWidth="1"/>
    <col min="2" max="2" width="20.5703125" style="2" customWidth="1"/>
    <col min="3" max="3" width="124.85546875" style="3" customWidth="1"/>
    <col min="4" max="4" width="18.85546875" style="1" bestFit="1" customWidth="1"/>
    <col min="5" max="5" width="21.7109375" style="4" bestFit="1" customWidth="1"/>
    <col min="6" max="6" width="9.7109375" style="2" customWidth="1"/>
    <col min="7" max="7" width="13.85546875" style="2" customWidth="1"/>
    <col min="8" max="8" width="14.5703125" style="2" customWidth="1"/>
    <col min="9" max="16384" width="9.140625" style="4"/>
  </cols>
  <sheetData>
    <row r="1" spans="1:8" x14ac:dyDescent="0.25">
      <c r="A1" s="5"/>
      <c r="B1" s="5"/>
      <c r="C1" s="6"/>
      <c r="D1" s="16"/>
      <c r="E1" s="7"/>
    </row>
    <row r="2" spans="1:8" x14ac:dyDescent="0.25">
      <c r="A2" s="5" t="s">
        <v>0</v>
      </c>
      <c r="B2" s="17" t="s">
        <v>41</v>
      </c>
      <c r="C2" s="18" t="s">
        <v>1</v>
      </c>
      <c r="D2" s="19" t="s">
        <v>55</v>
      </c>
      <c r="E2" s="17" t="s">
        <v>35</v>
      </c>
      <c r="F2" s="17" t="s">
        <v>49</v>
      </c>
      <c r="G2" s="17" t="s">
        <v>50</v>
      </c>
      <c r="H2" s="17" t="s">
        <v>64</v>
      </c>
    </row>
    <row r="3" spans="1:8" s="25" customFormat="1" x14ac:dyDescent="0.25">
      <c r="A3" s="20">
        <v>12</v>
      </c>
      <c r="B3" s="21" t="s">
        <v>47</v>
      </c>
      <c r="C3" s="22" t="s">
        <v>2</v>
      </c>
      <c r="D3" s="23">
        <v>800000</v>
      </c>
      <c r="E3" s="24">
        <f>+D3</f>
        <v>800000</v>
      </c>
      <c r="F3" s="21">
        <v>5</v>
      </c>
      <c r="G3" s="21">
        <v>2</v>
      </c>
      <c r="H3" s="21" t="s">
        <v>51</v>
      </c>
    </row>
    <row r="4" spans="1:8" s="25" customFormat="1" x14ac:dyDescent="0.25">
      <c r="A4" s="20">
        <v>14</v>
      </c>
      <c r="B4" s="21" t="s">
        <v>45</v>
      </c>
      <c r="C4" s="22" t="s">
        <v>3</v>
      </c>
      <c r="D4" s="23">
        <v>1500000</v>
      </c>
      <c r="E4" s="24">
        <f t="shared" ref="E4:E9" si="0">+D4</f>
        <v>1500000</v>
      </c>
      <c r="F4" s="21">
        <v>5</v>
      </c>
      <c r="G4" s="21">
        <v>2</v>
      </c>
      <c r="H4" s="21" t="s">
        <v>51</v>
      </c>
    </row>
    <row r="5" spans="1:8" s="25" customFormat="1" x14ac:dyDescent="0.25">
      <c r="A5" s="20" t="s">
        <v>8</v>
      </c>
      <c r="B5" s="21" t="s">
        <v>48</v>
      </c>
      <c r="C5" s="22" t="s">
        <v>5</v>
      </c>
      <c r="D5" s="23">
        <f>370000+470000</f>
        <v>840000</v>
      </c>
      <c r="E5" s="24">
        <f t="shared" si="0"/>
        <v>840000</v>
      </c>
      <c r="F5" s="21">
        <v>5</v>
      </c>
      <c r="G5" s="21">
        <v>2</v>
      </c>
      <c r="H5" s="21" t="s">
        <v>51</v>
      </c>
    </row>
    <row r="6" spans="1:8" s="25" customFormat="1" x14ac:dyDescent="0.25">
      <c r="A6" s="20">
        <v>62</v>
      </c>
      <c r="B6" s="21" t="s">
        <v>42</v>
      </c>
      <c r="C6" s="22" t="s">
        <v>6</v>
      </c>
      <c r="D6" s="23">
        <v>2000000</v>
      </c>
      <c r="E6" s="24">
        <f t="shared" si="0"/>
        <v>2000000</v>
      </c>
      <c r="F6" s="21">
        <v>5</v>
      </c>
      <c r="G6" s="21">
        <v>2</v>
      </c>
      <c r="H6" s="21" t="s">
        <v>51</v>
      </c>
    </row>
    <row r="7" spans="1:8" s="25" customFormat="1" x14ac:dyDescent="0.25">
      <c r="A7" s="20" t="s">
        <v>9</v>
      </c>
      <c r="B7" s="21" t="s">
        <v>46</v>
      </c>
      <c r="C7" s="22" t="s">
        <v>7</v>
      </c>
      <c r="D7" s="23">
        <v>1330000</v>
      </c>
      <c r="E7" s="24">
        <f t="shared" si="0"/>
        <v>1330000</v>
      </c>
      <c r="F7" s="21">
        <v>5</v>
      </c>
      <c r="G7" s="21">
        <v>2</v>
      </c>
      <c r="H7" s="21" t="s">
        <v>51</v>
      </c>
    </row>
    <row r="8" spans="1:8" s="25" customFormat="1" x14ac:dyDescent="0.25">
      <c r="A8" s="20" t="s">
        <v>11</v>
      </c>
      <c r="B8" s="21" t="s">
        <v>44</v>
      </c>
      <c r="C8" s="22" t="s">
        <v>10</v>
      </c>
      <c r="D8" s="23">
        <v>2000000</v>
      </c>
      <c r="E8" s="24">
        <f t="shared" si="0"/>
        <v>2000000</v>
      </c>
      <c r="F8" s="21">
        <v>5</v>
      </c>
      <c r="G8" s="21">
        <v>2</v>
      </c>
      <c r="H8" s="21" t="s">
        <v>51</v>
      </c>
    </row>
    <row r="9" spans="1:8" s="25" customFormat="1" x14ac:dyDescent="0.25">
      <c r="A9" s="20" t="s">
        <v>12</v>
      </c>
      <c r="B9" s="21" t="s">
        <v>43</v>
      </c>
      <c r="C9" s="22" t="s">
        <v>4</v>
      </c>
      <c r="D9" s="23">
        <v>1530000</v>
      </c>
      <c r="E9" s="24">
        <f t="shared" si="0"/>
        <v>1530000</v>
      </c>
      <c r="F9" s="21">
        <v>5</v>
      </c>
      <c r="G9" s="21">
        <v>2</v>
      </c>
      <c r="H9" s="21" t="s">
        <v>51</v>
      </c>
    </row>
    <row r="10" spans="1:8" s="25" customFormat="1" x14ac:dyDescent="0.25">
      <c r="A10" s="20"/>
      <c r="B10" s="21" t="s">
        <v>54</v>
      </c>
      <c r="C10" s="22" t="s">
        <v>36</v>
      </c>
      <c r="D10" s="23">
        <v>1986000</v>
      </c>
      <c r="E10" s="26">
        <f>+D10</f>
        <v>1986000</v>
      </c>
      <c r="F10" s="21">
        <v>4</v>
      </c>
      <c r="G10" s="21">
        <v>1</v>
      </c>
      <c r="H10" s="21" t="s">
        <v>53</v>
      </c>
    </row>
    <row r="11" spans="1:8" s="25" customFormat="1" x14ac:dyDescent="0.25">
      <c r="A11" s="20"/>
      <c r="B11" s="21" t="s">
        <v>52</v>
      </c>
      <c r="C11" s="22" t="s">
        <v>37</v>
      </c>
      <c r="D11" s="23">
        <v>3640000</v>
      </c>
      <c r="E11" s="26">
        <f>+D11</f>
        <v>3640000</v>
      </c>
      <c r="F11" s="21">
        <v>4</v>
      </c>
      <c r="G11" s="21">
        <v>1</v>
      </c>
      <c r="H11" s="21" t="s">
        <v>53</v>
      </c>
    </row>
    <row r="12" spans="1:8" s="25" customFormat="1" ht="20.25" customHeight="1" x14ac:dyDescent="0.25">
      <c r="A12" s="20"/>
      <c r="B12" s="21" t="s">
        <v>57</v>
      </c>
      <c r="C12" s="22" t="s">
        <v>38</v>
      </c>
      <c r="D12" s="23">
        <v>312500</v>
      </c>
      <c r="E12" s="26">
        <v>250000</v>
      </c>
      <c r="F12" s="21">
        <v>1</v>
      </c>
      <c r="G12" s="21">
        <v>3</v>
      </c>
      <c r="H12" s="21" t="s">
        <v>56</v>
      </c>
    </row>
    <row r="13" spans="1:8" s="25" customFormat="1" x14ac:dyDescent="0.25">
      <c r="A13" s="20"/>
      <c r="B13" s="21" t="s">
        <v>59</v>
      </c>
      <c r="C13" s="22" t="s">
        <v>39</v>
      </c>
      <c r="D13" s="23">
        <v>2000000</v>
      </c>
      <c r="E13" s="26">
        <f t="shared" ref="E13:E17" si="1">+D13</f>
        <v>2000000</v>
      </c>
      <c r="F13" s="21">
        <v>5</v>
      </c>
      <c r="G13" s="21">
        <v>2</v>
      </c>
      <c r="H13" s="21" t="s">
        <v>60</v>
      </c>
    </row>
    <row r="14" spans="1:8" s="25" customFormat="1" x14ac:dyDescent="0.25">
      <c r="A14" s="20"/>
      <c r="B14" s="21" t="s">
        <v>58</v>
      </c>
      <c r="C14" s="22" t="s">
        <v>40</v>
      </c>
      <c r="D14" s="23">
        <v>500000</v>
      </c>
      <c r="E14" s="26">
        <f t="shared" si="1"/>
        <v>500000</v>
      </c>
      <c r="F14" s="21">
        <v>5</v>
      </c>
      <c r="G14" s="21">
        <v>2</v>
      </c>
      <c r="H14" s="21" t="s">
        <v>60</v>
      </c>
    </row>
    <row r="15" spans="1:8" s="25" customFormat="1" ht="21.75" customHeight="1" x14ac:dyDescent="0.25">
      <c r="A15" s="20"/>
      <c r="B15" s="21" t="s">
        <v>61</v>
      </c>
      <c r="C15" s="22" t="s">
        <v>62</v>
      </c>
      <c r="D15" s="23">
        <v>1800000</v>
      </c>
      <c r="E15" s="26">
        <f t="shared" si="1"/>
        <v>1800000</v>
      </c>
      <c r="F15" s="21">
        <v>4</v>
      </c>
      <c r="G15" s="21">
        <v>1</v>
      </c>
      <c r="H15" s="21" t="s">
        <v>63</v>
      </c>
    </row>
    <row r="16" spans="1:8" s="25" customFormat="1" x14ac:dyDescent="0.25">
      <c r="A16" s="20"/>
      <c r="B16" s="21" t="s">
        <v>65</v>
      </c>
      <c r="C16" s="22" t="s">
        <v>66</v>
      </c>
      <c r="D16" s="23">
        <v>520000</v>
      </c>
      <c r="E16" s="26">
        <f t="shared" si="1"/>
        <v>520000</v>
      </c>
      <c r="F16" s="21">
        <v>4</v>
      </c>
      <c r="G16" s="21">
        <v>1</v>
      </c>
      <c r="H16" s="21" t="s">
        <v>69</v>
      </c>
    </row>
    <row r="17" spans="1:8" s="25" customFormat="1" x14ac:dyDescent="0.25">
      <c r="A17" s="20"/>
      <c r="B17" s="21" t="s">
        <v>67</v>
      </c>
      <c r="C17" s="22" t="s">
        <v>68</v>
      </c>
      <c r="D17" s="23">
        <v>335000</v>
      </c>
      <c r="E17" s="26">
        <f t="shared" si="1"/>
        <v>335000</v>
      </c>
      <c r="F17" s="21">
        <v>4</v>
      </c>
      <c r="G17" s="21">
        <v>1</v>
      </c>
      <c r="H17" s="21" t="s">
        <v>69</v>
      </c>
    </row>
    <row r="18" spans="1:8" s="25" customFormat="1" x14ac:dyDescent="0.25">
      <c r="A18" s="20"/>
      <c r="B18" s="21"/>
      <c r="C18" s="22"/>
      <c r="D18" s="23">
        <f>SUM(D3:D17)</f>
        <v>21093500</v>
      </c>
      <c r="E18" s="23">
        <f>SUM(E3:E17)</f>
        <v>21031000</v>
      </c>
      <c r="F18" s="21"/>
      <c r="G18" s="21"/>
      <c r="H18" s="21"/>
    </row>
  </sheetData>
  <pageMargins left="0" right="0" top="0.74803149606299213" bottom="0.74803149606299213" header="0.31496062992125984" footer="0.31496062992125984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topLeftCell="A28" workbookViewId="0">
      <selection activeCell="A58" sqref="A58"/>
    </sheetView>
  </sheetViews>
  <sheetFormatPr defaultRowHeight="15" x14ac:dyDescent="0.25"/>
  <cols>
    <col min="1" max="1" width="20.85546875" customWidth="1"/>
    <col min="2" max="2" width="18.5703125" style="8" customWidth="1"/>
    <col min="3" max="3" width="17.85546875" style="10" customWidth="1"/>
    <col min="4" max="4" width="18.42578125" customWidth="1"/>
    <col min="5" max="5" width="15.7109375" customWidth="1"/>
    <col min="6" max="6" width="14.28515625" style="10" customWidth="1"/>
    <col min="7" max="7" width="14.42578125" customWidth="1"/>
    <col min="8" max="8" width="13.85546875" style="12" customWidth="1"/>
  </cols>
  <sheetData>
    <row r="1" spans="1:8" x14ac:dyDescent="0.25">
      <c r="B1" s="8" t="s">
        <v>21</v>
      </c>
      <c r="C1" s="10" t="s">
        <v>22</v>
      </c>
      <c r="D1" t="s">
        <v>23</v>
      </c>
      <c r="E1" t="s">
        <v>26</v>
      </c>
      <c r="F1" s="10" t="s">
        <v>27</v>
      </c>
      <c r="G1" s="10" t="s">
        <v>28</v>
      </c>
      <c r="H1" s="12" t="s">
        <v>29</v>
      </c>
    </row>
    <row r="2" spans="1:8" x14ac:dyDescent="0.25">
      <c r="A2" t="s">
        <v>14</v>
      </c>
      <c r="B2" s="8">
        <v>580000</v>
      </c>
      <c r="C2" s="10">
        <v>1090000</v>
      </c>
      <c r="D2" s="10">
        <v>615000</v>
      </c>
      <c r="E2" s="10">
        <v>1520000</v>
      </c>
      <c r="F2" s="10">
        <v>970000</v>
      </c>
      <c r="G2" s="10">
        <v>1490000</v>
      </c>
      <c r="H2" s="12">
        <v>1000000</v>
      </c>
    </row>
    <row r="3" spans="1:8" x14ac:dyDescent="0.25">
      <c r="A3" t="s">
        <v>15</v>
      </c>
      <c r="B3" s="8">
        <f>+B2*0.03</f>
        <v>17400</v>
      </c>
      <c r="C3" s="10">
        <f>+C2*0.03</f>
        <v>32700</v>
      </c>
      <c r="D3" s="10">
        <f>+D2*0.03</f>
        <v>18450</v>
      </c>
      <c r="E3" s="10">
        <v>48000</v>
      </c>
      <c r="F3" s="10">
        <f>+F2*0.03</f>
        <v>29100</v>
      </c>
      <c r="G3" s="10">
        <f>+G2*0.03</f>
        <v>44700</v>
      </c>
      <c r="H3" s="12">
        <v>30000</v>
      </c>
    </row>
    <row r="4" spans="1:8" x14ac:dyDescent="0.25">
      <c r="A4" t="s">
        <v>19</v>
      </c>
      <c r="B4" s="8">
        <v>5000</v>
      </c>
      <c r="C4" s="10">
        <f>+B4</f>
        <v>5000</v>
      </c>
      <c r="D4" s="10">
        <v>5000</v>
      </c>
      <c r="E4" s="11">
        <v>5000</v>
      </c>
      <c r="F4" s="10">
        <f>+E4</f>
        <v>5000</v>
      </c>
      <c r="G4" s="10">
        <v>5000</v>
      </c>
      <c r="H4" s="12">
        <v>5000</v>
      </c>
    </row>
    <row r="5" spans="1:8" x14ac:dyDescent="0.25">
      <c r="A5" t="s">
        <v>17</v>
      </c>
      <c r="B5" s="8">
        <f t="shared" ref="B5:H5" si="0">+(B3+B2)*0.02</f>
        <v>11948</v>
      </c>
      <c r="C5" s="10">
        <f t="shared" si="0"/>
        <v>22454</v>
      </c>
      <c r="D5" s="10">
        <f t="shared" si="0"/>
        <v>12669</v>
      </c>
      <c r="E5" s="10">
        <f t="shared" si="0"/>
        <v>31360</v>
      </c>
      <c r="F5" s="10">
        <f t="shared" si="0"/>
        <v>19982</v>
      </c>
      <c r="G5" s="10">
        <f t="shared" si="0"/>
        <v>30694</v>
      </c>
      <c r="H5" s="12">
        <f t="shared" si="0"/>
        <v>20600</v>
      </c>
    </row>
    <row r="6" spans="1:8" x14ac:dyDescent="0.25">
      <c r="A6" t="s">
        <v>13</v>
      </c>
      <c r="B6" s="8">
        <v>40000</v>
      </c>
      <c r="C6" s="10">
        <v>70000</v>
      </c>
      <c r="D6" s="10">
        <v>40000</v>
      </c>
      <c r="E6" s="10">
        <v>180000</v>
      </c>
      <c r="F6" s="10">
        <v>60000</v>
      </c>
      <c r="G6" s="10">
        <v>60000</v>
      </c>
      <c r="H6" s="12">
        <v>251000</v>
      </c>
    </row>
    <row r="7" spans="1:8" x14ac:dyDescent="0.25">
      <c r="A7" t="s">
        <v>30</v>
      </c>
      <c r="D7" s="10"/>
      <c r="E7" s="10"/>
      <c r="G7" s="10"/>
      <c r="H7" s="12">
        <v>23000</v>
      </c>
    </row>
    <row r="8" spans="1:8" x14ac:dyDescent="0.25">
      <c r="A8" t="s">
        <v>18</v>
      </c>
      <c r="B8" s="8">
        <v>9224</v>
      </c>
      <c r="C8" s="10">
        <v>17452</v>
      </c>
      <c r="D8" s="10">
        <v>9522</v>
      </c>
      <c r="E8" s="10">
        <v>4780</v>
      </c>
      <c r="F8" s="10">
        <v>12916</v>
      </c>
      <c r="G8" s="10">
        <v>8772</v>
      </c>
      <c r="H8" s="12">
        <v>31522</v>
      </c>
    </row>
    <row r="9" spans="1:8" x14ac:dyDescent="0.25">
      <c r="A9" t="s">
        <v>20</v>
      </c>
      <c r="B9" s="8">
        <v>5000</v>
      </c>
      <c r="C9" s="10">
        <v>0</v>
      </c>
      <c r="D9" s="10"/>
      <c r="E9" s="10">
        <v>5000</v>
      </c>
      <c r="G9" s="10">
        <v>10000</v>
      </c>
    </row>
    <row r="10" spans="1:8" x14ac:dyDescent="0.25">
      <c r="A10" t="s">
        <v>16</v>
      </c>
      <c r="B10" s="8">
        <f>+(B2+B3)*0.22</f>
        <v>131428</v>
      </c>
      <c r="C10" s="10">
        <f>+(C2+C3+C6)*0.22</f>
        <v>262394</v>
      </c>
      <c r="D10" s="10">
        <f>+(D2+D3)*0.22</f>
        <v>139359</v>
      </c>
      <c r="E10" s="10">
        <f>156800+49060</f>
        <v>205860</v>
      </c>
      <c r="F10" s="10">
        <f>+(F2+F3+F6)*0.22</f>
        <v>233002</v>
      </c>
      <c r="G10" s="10">
        <f>+(G2+G3+G6)*0.22</f>
        <v>350834</v>
      </c>
      <c r="H10" s="12">
        <v>168878</v>
      </c>
    </row>
    <row r="11" spans="1:8" x14ac:dyDescent="0.25">
      <c r="B11" s="8">
        <f t="shared" ref="B11:H11" si="1">SUM(B2:B10)</f>
        <v>800000</v>
      </c>
      <c r="C11" s="10">
        <f t="shared" si="1"/>
        <v>1500000</v>
      </c>
      <c r="D11" s="10">
        <f t="shared" si="1"/>
        <v>840000</v>
      </c>
      <c r="E11" s="11">
        <f t="shared" si="1"/>
        <v>2000000</v>
      </c>
      <c r="F11" s="10">
        <f t="shared" si="1"/>
        <v>1330000</v>
      </c>
      <c r="G11" s="10">
        <f t="shared" si="1"/>
        <v>2000000</v>
      </c>
      <c r="H11" s="12">
        <f t="shared" si="1"/>
        <v>1530000</v>
      </c>
    </row>
    <row r="12" spans="1:8" x14ac:dyDescent="0.25">
      <c r="B12" s="8">
        <v>800000</v>
      </c>
      <c r="C12" s="10">
        <v>1500000</v>
      </c>
      <c r="D12" s="10">
        <v>840000</v>
      </c>
      <c r="E12" s="10">
        <v>2000000</v>
      </c>
      <c r="F12" s="10">
        <v>1330000</v>
      </c>
      <c r="G12" s="10">
        <v>2000000</v>
      </c>
      <c r="H12" s="12">
        <v>1530000</v>
      </c>
    </row>
    <row r="13" spans="1:8" x14ac:dyDescent="0.25">
      <c r="D13" s="11">
        <f>+D12-D11</f>
        <v>0</v>
      </c>
      <c r="F13" s="10">
        <f>+F12-F11</f>
        <v>0</v>
      </c>
      <c r="G13" s="10">
        <f>+G12-G11</f>
        <v>0</v>
      </c>
      <c r="H13" s="12">
        <f>+H12-H11</f>
        <v>0</v>
      </c>
    </row>
    <row r="14" spans="1:8" x14ac:dyDescent="0.25">
      <c r="A14" t="s">
        <v>31</v>
      </c>
      <c r="B14" s="8">
        <v>950</v>
      </c>
      <c r="C14" s="10">
        <v>10000</v>
      </c>
      <c r="D14" s="10">
        <v>5000</v>
      </c>
      <c r="E14" s="11">
        <v>6000</v>
      </c>
      <c r="F14" s="10">
        <v>4500</v>
      </c>
      <c r="G14" s="10">
        <v>2000</v>
      </c>
      <c r="H14" s="12">
        <v>1500</v>
      </c>
    </row>
    <row r="15" spans="1:8" ht="45" x14ac:dyDescent="0.25">
      <c r="A15" s="9" t="s">
        <v>32</v>
      </c>
      <c r="C15" s="10">
        <f>+C14/100*4</f>
        <v>400</v>
      </c>
    </row>
    <row r="16" spans="1:8" x14ac:dyDescent="0.25">
      <c r="A16" t="s">
        <v>33</v>
      </c>
      <c r="D16" s="10">
        <v>3000</v>
      </c>
      <c r="F16" s="10">
        <v>1500</v>
      </c>
    </row>
    <row r="17" spans="1:6" x14ac:dyDescent="0.25">
      <c r="A17" t="s">
        <v>34</v>
      </c>
      <c r="E17">
        <v>150</v>
      </c>
      <c r="F17">
        <v>1400</v>
      </c>
    </row>
    <row r="19" spans="1:6" hidden="1" x14ac:dyDescent="0.25">
      <c r="D19">
        <f>+D14*1.8</f>
        <v>9000</v>
      </c>
    </row>
    <row r="20" spans="1:6" hidden="1" x14ac:dyDescent="0.25">
      <c r="C20" s="10">
        <f>+A24/B24</f>
        <v>1954.0229885057472</v>
      </c>
      <c r="D20">
        <f>+D19*0.3</f>
        <v>2700</v>
      </c>
    </row>
    <row r="21" spans="1:6" hidden="1" x14ac:dyDescent="0.25"/>
    <row r="22" spans="1:6" hidden="1" x14ac:dyDescent="0.25"/>
    <row r="23" spans="1:6" hidden="1" x14ac:dyDescent="0.25">
      <c r="A23" t="s">
        <v>24</v>
      </c>
      <c r="B23" s="8" t="s">
        <v>25</v>
      </c>
    </row>
    <row r="24" spans="1:6" hidden="1" x14ac:dyDescent="0.25">
      <c r="A24">
        <v>340000</v>
      </c>
      <c r="B24" s="8">
        <v>174</v>
      </c>
      <c r="C24" s="10">
        <f>+C2/C14</f>
        <v>109</v>
      </c>
      <c r="E24">
        <f>139359+9522+40000+12669+5000+18450+615000</f>
        <v>840000</v>
      </c>
    </row>
    <row r="27" spans="1:6" x14ac:dyDescent="0.25">
      <c r="D27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C8"/>
  <sheetViews>
    <sheetView workbookViewId="0">
      <selection activeCell="D12" sqref="D12"/>
    </sheetView>
  </sheetViews>
  <sheetFormatPr defaultRowHeight="15" x14ac:dyDescent="0.25"/>
  <cols>
    <col min="3" max="3" width="12.42578125" bestFit="1" customWidth="1"/>
  </cols>
  <sheetData>
    <row r="1" spans="3:3" ht="15.75" thickBot="1" x14ac:dyDescent="0.3">
      <c r="C1" s="14">
        <v>2000000</v>
      </c>
    </row>
    <row r="2" spans="3:3" ht="15.75" thickBot="1" x14ac:dyDescent="0.3">
      <c r="C2" s="15">
        <v>1330000</v>
      </c>
    </row>
    <row r="3" spans="3:3" ht="15.75" thickBot="1" x14ac:dyDescent="0.3">
      <c r="C3" s="15">
        <v>2000000</v>
      </c>
    </row>
    <row r="4" spans="3:3" ht="15.75" thickBot="1" x14ac:dyDescent="0.3">
      <c r="C4" s="15">
        <v>1530000</v>
      </c>
    </row>
    <row r="5" spans="3:3" ht="15.75" thickBot="1" x14ac:dyDescent="0.3">
      <c r="C5" s="15">
        <v>1500000</v>
      </c>
    </row>
    <row r="6" spans="3:3" ht="15.75" thickBot="1" x14ac:dyDescent="0.3">
      <c r="C6" s="15">
        <v>800000</v>
      </c>
    </row>
    <row r="7" spans="3:3" ht="15.75" thickBot="1" x14ac:dyDescent="0.3">
      <c r="C7" s="15">
        <v>840000</v>
      </c>
    </row>
    <row r="8" spans="3:3" x14ac:dyDescent="0.25">
      <c r="C8" s="13">
        <f>SUM(C1:C7)</f>
        <v>10000000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Foglio2</vt:lpstr>
      <vt:lpstr>Foglio3</vt:lpstr>
      <vt:lpstr>Foglio4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Stefano Porcelli</cp:lastModifiedBy>
  <cp:lastPrinted>2022-12-09T09:59:41Z</cp:lastPrinted>
  <dcterms:created xsi:type="dcterms:W3CDTF">2021-04-14T06:21:58Z</dcterms:created>
  <dcterms:modified xsi:type="dcterms:W3CDTF">2023-03-27T10:52:25Z</dcterms:modified>
</cp:coreProperties>
</file>